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<sst xmlns="http://schemas.openxmlformats.org/spreadsheetml/2006/main" count="65" uniqueCount="35">
  <si>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</si>
  <si>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</si>
  <si>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</si>
  <si>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</si>
  <si>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</si>
  <si>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</si>
  <si>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</si>
  <si>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</si>
  <si>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</si>
  <si>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</si>
  <si>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</si>
  <si>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</si>
  <si>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</si>
  <si>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</si>
  <si>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</si>
  <si>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</si>
  <si>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</si>
  <si>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</si>
  <si>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</si>
  <si>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</si>
  <si>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</si>
  <si>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</si>
  <si>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</si>
  <si>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</si>
  <si>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</si>
  <si>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</si>
  <si>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</si>
  <si>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</si>
  <si>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</si>
  <si>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трихомониаз</t>
  </si>
  <si>
    <t>хламидиоз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</si>
  <si>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>БУ " ХАНТЫ-МАНСИЙСКИЙ КЛИНИЧЕСКИЙ КОЖНО-ВЕНЕРОЛОГИЧЕСКИЙ  ДИСПАНСЕР"</t>
    </r>
  </si>
  <si>
    <t>А. М. Бабушкин</t>
  </si>
  <si>
    <t>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</si>
  <si>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       за январь - декабрь  2021 - 2022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</si>
</sst>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vertical="top" wrapText="1"/>
    </xf>
    <xf numFmtId="175" fontId="5" fillId="34" borderId="12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5" fillId="34" borderId="13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84" fontId="5" fillId="34" borderId="1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6" fillId="33" borderId="15" xfId="0" applyFont="1" applyFill="1" applyBorder="1" applyAlignment="1">
      <alignment/>
    </xf>
    <xf numFmtId="3" fontId="11" fillId="0" borderId="12" xfId="0" applyNumberFormat="1" applyFont="1" applyBorder="1" applyAlignment="1">
      <alignment horizontal="righ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175" fontId="11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175" fontId="11" fillId="12" borderId="12" xfId="0" applyNumberFormat="1" applyFont="1" applyFill="1" applyBorder="1" applyAlignment="1">
      <alignment horizontal="right" vertical="top" wrapText="1"/>
    </xf>
    <xf numFmtId="3" fontId="5" fillId="34" borderId="12" xfId="0" applyNumberFormat="1" applyFont="1" applyFill="1" applyBorder="1" applyAlignment="1">
      <alignment horizontal="center" vertical="top" wrapText="1"/>
    </xf>
    <xf numFmtId="3" fontId="11" fillId="35" borderId="12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right" wrapText="1"/>
    </xf>
    <xf numFmtId="3" fontId="0" fillId="35" borderId="12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 applyProtection="1">
      <alignment/>
      <protection/>
    </xf>
    <xf numFmtId="3" fontId="1" fillId="35" borderId="12" xfId="0" applyNumberFormat="1" applyFont="1" applyFill="1" applyBorder="1" applyAlignment="1">
      <alignment horizontal="right" wrapText="1"/>
    </xf>
    <xf numFmtId="3" fontId="1" fillId="35" borderId="12" xfId="0" applyNumberFormat="1" applyFon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/>
      <protection/>
    </xf>
    <xf numFmtId="0" fontId="9" fillId="34" borderId="12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I17" sqref="I17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8.125" style="0" customWidth="1"/>
    <col min="7" max="7" width="7.00390625" style="0" customWidth="1"/>
    <col min="8" max="8" width="7.625" style="0" customWidth="1"/>
    <col min="9" max="9" width="6.75390625" style="0" customWidth="1"/>
    <col min="10" max="10" width="7.625" style="0" customWidth="1"/>
    <col min="11" max="11" width="7.5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4" t="s">
        <v>31</v>
      </c>
      <c r="B3" s="55"/>
      <c r="C3" s="55"/>
      <c r="D3" s="55"/>
      <c r="E3" s="55"/>
      <c r="F3" s="55"/>
      <c r="G3" s="55"/>
      <c r="H3" s="55"/>
      <c r="I3" s="55"/>
      <c r="J3" s="55"/>
      <c r="K3" s="26"/>
      <c r="L3" s="2"/>
      <c r="M3" s="2"/>
      <c r="N3" s="2"/>
      <c r="O3" s="1"/>
      <c r="P3" s="4"/>
      <c r="Q3" s="1"/>
      <c r="R3" s="1"/>
      <c r="S3" s="2"/>
      <c r="T3" s="2"/>
    </row>
    <row r="4" spans="1:20" ht="15.75" customHeight="1">
      <c r="A4" s="50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28"/>
      <c r="L4" s="2"/>
      <c r="M4" s="2"/>
      <c r="N4" s="2"/>
      <c r="O4" s="1"/>
      <c r="P4" s="4"/>
      <c r="Q4" s="1"/>
      <c r="R4" s="1"/>
      <c r="S4" s="2"/>
      <c r="T4" s="2"/>
    </row>
    <row r="5" spans="1:61" ht="33" customHeight="1">
      <c r="A5" s="46" t="s">
        <v>34</v>
      </c>
      <c r="B5" s="47"/>
      <c r="C5" s="47"/>
      <c r="D5" s="47"/>
      <c r="E5" s="47"/>
      <c r="F5" s="47"/>
      <c r="G5" s="48"/>
      <c r="H5" s="48"/>
      <c r="I5" s="48"/>
      <c r="J5" s="48"/>
      <c r="K5" s="49"/>
      <c r="L5" s="9"/>
      <c r="M5" s="9"/>
      <c r="N5" s="9"/>
      <c r="O5" s="15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56" t="s">
        <v>25</v>
      </c>
      <c r="B6" s="43" t="s">
        <v>29</v>
      </c>
      <c r="C6" s="43"/>
      <c r="D6" s="43"/>
      <c r="E6" s="43"/>
      <c r="F6" s="27"/>
      <c r="G6" s="43" t="s">
        <v>30</v>
      </c>
      <c r="H6" s="43"/>
      <c r="I6" s="43"/>
      <c r="J6" s="43"/>
      <c r="K6" s="2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7"/>
      <c r="B7" s="43">
        <v>2021</v>
      </c>
      <c r="C7" s="43"/>
      <c r="D7" s="43">
        <v>2022</v>
      </c>
      <c r="E7" s="43"/>
      <c r="F7" s="27"/>
      <c r="G7" s="43">
        <v>2021</v>
      </c>
      <c r="H7" s="43"/>
      <c r="I7" s="43">
        <v>2022</v>
      </c>
      <c r="J7" s="43"/>
      <c r="K7" s="2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57"/>
      <c r="B8" s="23" t="s">
        <v>28</v>
      </c>
      <c r="C8" s="23" t="s">
        <v>0</v>
      </c>
      <c r="D8" s="23" t="s">
        <v>28</v>
      </c>
      <c r="E8" s="23" t="s">
        <v>0</v>
      </c>
      <c r="F8" s="23"/>
      <c r="G8" s="23" t="s">
        <v>28</v>
      </c>
      <c r="H8" s="23" t="s">
        <v>0</v>
      </c>
      <c r="I8" s="23" t="s">
        <v>28</v>
      </c>
      <c r="J8" s="23" t="s">
        <v>0</v>
      </c>
      <c r="K8" s="2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24" t="s">
        <v>1</v>
      </c>
      <c r="B9" s="22">
        <v>55</v>
      </c>
      <c r="C9" s="25">
        <f>ROUND($B9*100000/'численность населения'!$B3,1)</f>
        <v>53.8</v>
      </c>
      <c r="D9" s="22">
        <v>40</v>
      </c>
      <c r="E9" s="25">
        <f>ROUND($D9*100000/'численность населения'!$C3,1)</f>
        <v>37.4</v>
      </c>
      <c r="F9" s="30">
        <f>(E9-C9)*100/C9</f>
        <v>-30.483271375464682</v>
      </c>
      <c r="G9" s="22">
        <v>122</v>
      </c>
      <c r="H9" s="25">
        <f>($G9*100000)/'численность населения'!$B3</f>
        <v>119.2669967690375</v>
      </c>
      <c r="I9" s="22">
        <v>118</v>
      </c>
      <c r="J9" s="25">
        <f>($I9*100000)/'численность населения'!$C3</f>
        <v>110.218569026714</v>
      </c>
      <c r="K9" s="30">
        <f>(J9-H9)*100/H9</f>
        <v>-7.5866987410154545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24" t="s">
        <v>2</v>
      </c>
      <c r="B10" s="22">
        <v>12</v>
      </c>
      <c r="C10" s="25">
        <f>ROUND($B10*100000/'численность населения'!$B4,1)</f>
        <v>29.5</v>
      </c>
      <c r="D10" s="22">
        <v>11</v>
      </c>
      <c r="E10" s="25">
        <f>ROUND($D10*100000/'численность населения'!$C4,1)</f>
        <v>27.3</v>
      </c>
      <c r="F10" s="30">
        <f aca="true" t="shared" si="0" ref="F10:F31">(E10-C10)*100/C10</f>
        <v>-7.457627118644066</v>
      </c>
      <c r="G10" s="22">
        <v>3</v>
      </c>
      <c r="H10" s="25">
        <f>($G10*100000)/'численность населения'!$B4</f>
        <v>7.3865245171059595</v>
      </c>
      <c r="I10" s="22">
        <v>7</v>
      </c>
      <c r="J10" s="25">
        <f>($I10*100000)/'численность населения'!$C4</f>
        <v>17.369296047244486</v>
      </c>
      <c r="K10" s="30">
        <f aca="true" t="shared" si="1" ref="K10:K31">(J10-H10)*100/H10</f>
        <v>135.1484247702704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" customHeight="1">
      <c r="A11" s="24" t="s">
        <v>3</v>
      </c>
      <c r="B11" s="22">
        <v>6</v>
      </c>
      <c r="C11" s="25">
        <f>ROUND($B11*100000/'численность населения'!$B5,1)</f>
        <v>11.3</v>
      </c>
      <c r="D11" s="22">
        <v>9</v>
      </c>
      <c r="E11" s="25">
        <f>ROUND($D11*100000/'численность населения'!$C5,1)</f>
        <v>17</v>
      </c>
      <c r="F11" s="30">
        <f t="shared" si="0"/>
        <v>50.44247787610618</v>
      </c>
      <c r="G11" s="22">
        <v>18</v>
      </c>
      <c r="H11" s="25">
        <f>($G11*100000)/'численность населения'!$B5</f>
        <v>33.816470499826224</v>
      </c>
      <c r="I11" s="22">
        <v>6</v>
      </c>
      <c r="J11" s="25">
        <f>($I11*100000)/'численность населения'!$C5</f>
        <v>11.319259720414285</v>
      </c>
      <c r="K11" s="30">
        <f t="shared" si="1"/>
        <v>-66.52737688732934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" customHeight="1">
      <c r="A12" s="24" t="s">
        <v>4</v>
      </c>
      <c r="B12" s="22">
        <v>5</v>
      </c>
      <c r="C12" s="25">
        <f>ROUND($B12*100000/'численность населения'!$B6,1)</f>
        <v>11.4</v>
      </c>
      <c r="D12" s="22">
        <v>2</v>
      </c>
      <c r="E12" s="25">
        <f>ROUND($D12*100000/'численность населения'!$C6,1)</f>
        <v>4.9</v>
      </c>
      <c r="F12" s="30">
        <f t="shared" si="0"/>
        <v>-57.01754385964912</v>
      </c>
      <c r="G12" s="32">
        <v>9</v>
      </c>
      <c r="H12" s="25">
        <f>($G12*100000)/'численность населения'!$B6</f>
        <v>20.502773569646784</v>
      </c>
      <c r="I12" s="22">
        <v>13</v>
      </c>
      <c r="J12" s="25">
        <f>($I12*100000)/'численность населения'!$C6</f>
        <v>32.13049925852694</v>
      </c>
      <c r="K12" s="30">
        <f t="shared" si="1"/>
        <v>56.712940077991966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24" t="s">
        <v>5</v>
      </c>
      <c r="B13" s="22">
        <v>15</v>
      </c>
      <c r="C13" s="25">
        <f>ROUND($B13*100000/'численность населения'!$B7,1)</f>
        <v>21.9</v>
      </c>
      <c r="D13" s="22">
        <v>29</v>
      </c>
      <c r="E13" s="25">
        <f>ROUND($D13*100000/'численность населения'!$C7,1)</f>
        <v>48</v>
      </c>
      <c r="F13" s="30">
        <f t="shared" si="0"/>
        <v>119.17808219178083</v>
      </c>
      <c r="G13" s="22">
        <v>29</v>
      </c>
      <c r="H13" s="25">
        <f>($G13*100000)/'численность населения'!$B7</f>
        <v>42.4227795697745</v>
      </c>
      <c r="I13" s="22">
        <v>9</v>
      </c>
      <c r="J13" s="25">
        <f>($I13*100000)/'численность населения'!$C7</f>
        <v>14.903376442729636</v>
      </c>
      <c r="K13" s="30">
        <f t="shared" si="1"/>
        <v>-64.86940131252494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24" t="s">
        <v>6</v>
      </c>
      <c r="B14" s="32">
        <v>2</v>
      </c>
      <c r="C14" s="25">
        <f>ROUND($B14*100000/'численность населения'!$B8,1)</f>
        <v>4.5</v>
      </c>
      <c r="D14" s="22">
        <v>2</v>
      </c>
      <c r="E14" s="25">
        <f>ROUND($D14*100000/'численность населения'!$C8,1)</f>
        <v>4.4</v>
      </c>
      <c r="F14" s="30">
        <f t="shared" si="0"/>
        <v>-2.2222222222222143</v>
      </c>
      <c r="G14" s="22">
        <v>6</v>
      </c>
      <c r="H14" s="25">
        <f>($G14*100000)/'численность населения'!$B8</f>
        <v>13.376584289201752</v>
      </c>
      <c r="I14" s="22">
        <v>10</v>
      </c>
      <c r="J14" s="25">
        <f>($I14*100000)/'численность населения'!$C8</f>
        <v>21.880880486630783</v>
      </c>
      <c r="K14" s="30">
        <f t="shared" si="1"/>
        <v>63.575992297930085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24" t="s">
        <v>7</v>
      </c>
      <c r="B15" s="22">
        <v>19</v>
      </c>
      <c r="C15" s="25">
        <f>ROUND($B15*100000/'численность населения'!$B9,1)</f>
        <v>32.4</v>
      </c>
      <c r="D15" s="22">
        <v>10</v>
      </c>
      <c r="E15" s="25">
        <f>ROUND($D15*100000/'численность населения'!$C9,1)</f>
        <v>16.2</v>
      </c>
      <c r="F15" s="30">
        <f t="shared" si="0"/>
        <v>-50</v>
      </c>
      <c r="G15" s="22">
        <v>10</v>
      </c>
      <c r="H15" s="25">
        <f>($G15*100000)/'численность населения'!$B9</f>
        <v>17.05058909785333</v>
      </c>
      <c r="I15" s="22">
        <v>3</v>
      </c>
      <c r="J15" s="25">
        <f>($I15*100000)/'численность населения'!$C9</f>
        <v>4.859480035636187</v>
      </c>
      <c r="K15" s="30">
        <f t="shared" si="1"/>
        <v>-71.49963553899732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6.5" customHeight="1">
      <c r="A16" s="24" t="s">
        <v>27</v>
      </c>
      <c r="B16" s="22">
        <v>56</v>
      </c>
      <c r="C16" s="25">
        <f>ROUND($B16*100000/'численность населения'!$B10,1)</f>
        <v>20.1</v>
      </c>
      <c r="D16" s="22">
        <v>32</v>
      </c>
      <c r="E16" s="25">
        <f>ROUND($D16*100000/'численность населения'!$C10,1)</f>
        <v>11.6</v>
      </c>
      <c r="F16" s="30">
        <f t="shared" si="0"/>
        <v>-42.28855721393035</v>
      </c>
      <c r="G16" s="22">
        <v>101</v>
      </c>
      <c r="H16" s="25">
        <f>($G16*100000)/'численность населения'!$B10</f>
        <v>36.30527343083037</v>
      </c>
      <c r="I16" s="22">
        <v>93</v>
      </c>
      <c r="J16" s="25">
        <f>($I16*100000)/'численность населения'!$C10</f>
        <v>33.59171259942063</v>
      </c>
      <c r="K16" s="30">
        <f t="shared" si="1"/>
        <v>-7.474288374606721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6.5" customHeight="1">
      <c r="A17" s="24" t="s">
        <v>9</v>
      </c>
      <c r="B17" s="22">
        <v>90</v>
      </c>
      <c r="C17" s="25">
        <f>ROUND($B17*100000/'численность населения'!$B11,1)</f>
        <v>23.4</v>
      </c>
      <c r="D17" s="22">
        <v>92</v>
      </c>
      <c r="E17" s="25">
        <f>ROUND($D17*100000/'численность населения'!$C11,1)</f>
        <v>23</v>
      </c>
      <c r="F17" s="30">
        <f t="shared" si="0"/>
        <v>-1.7094017094017033</v>
      </c>
      <c r="G17" s="22">
        <v>74</v>
      </c>
      <c r="H17" s="25">
        <f>($G17*100000)/'численность населения'!$B11</f>
        <v>19.27417117808162</v>
      </c>
      <c r="I17" s="22">
        <v>83</v>
      </c>
      <c r="J17" s="25">
        <f>($I17*100000)/'численность населения'!$C11</f>
        <v>20.75062251867556</v>
      </c>
      <c r="K17" s="30">
        <f t="shared" si="1"/>
        <v>7.660258523971938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24" t="s">
        <v>10</v>
      </c>
      <c r="B18" s="22">
        <v>8</v>
      </c>
      <c r="C18" s="25">
        <f>ROUND($B18*100000/'численность населения'!$B12,1)</f>
        <v>6.3</v>
      </c>
      <c r="D18" s="22">
        <v>17</v>
      </c>
      <c r="E18" s="25">
        <f>ROUND($D18*100000/'численность населения'!$C12,1)</f>
        <v>13.3</v>
      </c>
      <c r="F18" s="30">
        <f t="shared" si="0"/>
        <v>111.11111111111113</v>
      </c>
      <c r="G18" s="22">
        <v>19</v>
      </c>
      <c r="H18" s="25">
        <f>($G18*100000)/'численность населения'!$B12</f>
        <v>14.877806228319512</v>
      </c>
      <c r="I18" s="22">
        <v>35</v>
      </c>
      <c r="J18" s="25">
        <f>($I18*100000)/'численность населения'!$C12</f>
        <v>27.42344939981822</v>
      </c>
      <c r="K18" s="30">
        <f t="shared" si="1"/>
        <v>84.32455013171504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24" t="s">
        <v>11</v>
      </c>
      <c r="B19" s="22">
        <v>6</v>
      </c>
      <c r="C19" s="25">
        <f>ROUND($B19*100000/'численность населения'!$B13,1)</f>
        <v>15.2</v>
      </c>
      <c r="D19" s="22">
        <v>9</v>
      </c>
      <c r="E19" s="25">
        <f>ROUND($D19*100000/'численность населения'!$C13,1)</f>
        <v>22.5</v>
      </c>
      <c r="F19" s="30">
        <f t="shared" si="0"/>
        <v>48.02631578947369</v>
      </c>
      <c r="G19" s="22">
        <v>6</v>
      </c>
      <c r="H19" s="25">
        <f>($G19*100000)/'численность населения'!$B13</f>
        <v>15.188719844062476</v>
      </c>
      <c r="I19" s="22">
        <v>7</v>
      </c>
      <c r="J19" s="25">
        <f>($I19*100000)/'численность населения'!$C13</f>
        <v>17.51707915217337</v>
      </c>
      <c r="K19" s="30">
        <f t="shared" si="1"/>
        <v>15.32952962471744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.75" customHeight="1">
      <c r="A20" s="24" t="s">
        <v>12</v>
      </c>
      <c r="B20" s="22">
        <v>1</v>
      </c>
      <c r="C20" s="25">
        <f>ROUND($B20*100000/'численность населения'!$B14,1)</f>
        <v>5.5</v>
      </c>
      <c r="D20" s="22">
        <v>1</v>
      </c>
      <c r="E20" s="25">
        <f>ROUND($D20*100000/'численность населения'!$C14,1)</f>
        <v>5.7</v>
      </c>
      <c r="F20" s="30">
        <f t="shared" si="0"/>
        <v>3.63636363636364</v>
      </c>
      <c r="G20" s="22">
        <v>1</v>
      </c>
      <c r="H20" s="25">
        <f>($G20*100000)/'численность населения'!$B14</f>
        <v>5.511008238957317</v>
      </c>
      <c r="I20" s="22">
        <v>1</v>
      </c>
      <c r="J20" s="25">
        <f>($I20*100000)/'численность населения'!$C14</f>
        <v>5.670863105364637</v>
      </c>
      <c r="K20" s="30">
        <f t="shared" si="1"/>
        <v>2.900646478394014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24" t="s">
        <v>13</v>
      </c>
      <c r="B21" s="22">
        <v>7</v>
      </c>
      <c r="C21" s="25">
        <f>ROUND($B21*100000/'численность населения'!$B15,1)</f>
        <v>18.3</v>
      </c>
      <c r="D21" s="22">
        <v>2</v>
      </c>
      <c r="E21" s="25">
        <f>ROUND($D21*100000/'численность населения'!$C15,1)</f>
        <v>5.3</v>
      </c>
      <c r="F21" s="30">
        <f t="shared" si="0"/>
        <v>-71.03825136612022</v>
      </c>
      <c r="G21" s="22">
        <v>1</v>
      </c>
      <c r="H21" s="25">
        <f>($G21*100000)/'численность населения'!$B15</f>
        <v>2.6140373807345445</v>
      </c>
      <c r="I21" s="22">
        <v>2</v>
      </c>
      <c r="J21" s="25">
        <f>($I21*100000)/'численность населения'!$C15</f>
        <v>5.250721974271462</v>
      </c>
      <c r="K21" s="30">
        <f t="shared" si="1"/>
        <v>100.86636912575479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.75" customHeight="1">
      <c r="A22" s="24" t="s">
        <v>14</v>
      </c>
      <c r="B22" s="22">
        <v>22</v>
      </c>
      <c r="C22" s="25">
        <f>ROUND($B22*100000/'численность населения'!$B16,1)</f>
        <v>46.3</v>
      </c>
      <c r="D22" s="22">
        <v>16</v>
      </c>
      <c r="E22" s="25">
        <f>ROUND($D22*100000/'численность населения'!$C16,1)</f>
        <v>32.6</v>
      </c>
      <c r="F22" s="30">
        <f t="shared" si="0"/>
        <v>-29.58963282937364</v>
      </c>
      <c r="G22" s="22">
        <v>7</v>
      </c>
      <c r="H22" s="25">
        <f>($G22*100000)/'численность населения'!$B16</f>
        <v>14.74336022241412</v>
      </c>
      <c r="I22" s="22">
        <v>8</v>
      </c>
      <c r="J22" s="25">
        <f>($I22*100000)/'численность населения'!$C16</f>
        <v>16.310220391853044</v>
      </c>
      <c r="K22" s="30">
        <f t="shared" si="1"/>
        <v>10.627564854970093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24" t="s">
        <v>15</v>
      </c>
      <c r="B23" s="22">
        <v>0</v>
      </c>
      <c r="C23" s="25">
        <f>ROUND($B23*100000/'численность населения'!$B17,1)</f>
        <v>0</v>
      </c>
      <c r="D23" s="22">
        <v>1</v>
      </c>
      <c r="E23" s="25">
        <f>ROUND($D23*100000/'численность населения'!$C17,1)</f>
        <v>3.1</v>
      </c>
      <c r="F23" s="30" t="e">
        <f t="shared" si="0"/>
        <v>#DIV/0!</v>
      </c>
      <c r="G23" s="22">
        <v>1</v>
      </c>
      <c r="H23" s="25">
        <f>($G23*100000)/'численность населения'!$B17</f>
        <v>2.7695077200027693</v>
      </c>
      <c r="I23" s="22">
        <v>0</v>
      </c>
      <c r="J23" s="25">
        <f>($I23*100000)/'численность населения'!$C17</f>
        <v>0</v>
      </c>
      <c r="K23" s="30">
        <f t="shared" si="1"/>
        <v>-99.99999999999999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24" t="s">
        <v>16</v>
      </c>
      <c r="B24" s="22">
        <v>41</v>
      </c>
      <c r="C24" s="25">
        <f>ROUND($B24*100000/'численность населения'!$B18,1)</f>
        <v>32.6</v>
      </c>
      <c r="D24" s="22">
        <v>53</v>
      </c>
      <c r="E24" s="25">
        <f>ROUND($D24*100000/'численность населения'!$C18,1)</f>
        <v>43.8</v>
      </c>
      <c r="F24" s="30">
        <f t="shared" si="0"/>
        <v>34.35582822085888</v>
      </c>
      <c r="G24" s="22">
        <v>30</v>
      </c>
      <c r="H24" s="25">
        <f>($G24*100000)/'численность населения'!$B18</f>
        <v>23.82682662409607</v>
      </c>
      <c r="I24" s="22">
        <v>44</v>
      </c>
      <c r="J24" s="25">
        <f>($I24*100000)/'численность населения'!$C18</f>
        <v>36.387694343367514</v>
      </c>
      <c r="K24" s="30">
        <f t="shared" si="1"/>
        <v>52.71733377439627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24" t="s">
        <v>17</v>
      </c>
      <c r="B25" s="22">
        <v>13</v>
      </c>
      <c r="C25" s="25">
        <f>ROUND($B25*100000/'численность населения'!$B19,1)</f>
        <v>42.4</v>
      </c>
      <c r="D25" s="22">
        <v>9</v>
      </c>
      <c r="E25" s="25">
        <f>ROUND($D25*100000/'численность населения'!$C19,1)</f>
        <v>28.8</v>
      </c>
      <c r="F25" s="30">
        <f t="shared" si="0"/>
        <v>-32.075471698113205</v>
      </c>
      <c r="G25" s="22">
        <v>0</v>
      </c>
      <c r="H25" s="25">
        <f>($G25*100000)/'численность населения'!$B19</f>
        <v>0</v>
      </c>
      <c r="I25" s="22">
        <v>0</v>
      </c>
      <c r="J25" s="25">
        <f>($I25*100000)/'численность населения'!$C19</f>
        <v>0</v>
      </c>
      <c r="K25" s="30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6.5" customHeight="1">
      <c r="A26" s="24" t="s">
        <v>18</v>
      </c>
      <c r="B26" s="22">
        <v>7</v>
      </c>
      <c r="C26" s="25">
        <f>ROUND($B26*100000/'численность населения'!$B20,1)</f>
        <v>25</v>
      </c>
      <c r="D26" s="22">
        <v>12</v>
      </c>
      <c r="E26" s="25">
        <f>ROUND($D26*100000/'численность населения'!$C20,1)</f>
        <v>44.3</v>
      </c>
      <c r="F26" s="30">
        <f t="shared" si="0"/>
        <v>77.19999999999999</v>
      </c>
      <c r="G26" s="22">
        <v>0</v>
      </c>
      <c r="H26" s="25">
        <f>($G26*100000)/'численность населения'!$B20</f>
        <v>0</v>
      </c>
      <c r="I26" s="22">
        <v>0</v>
      </c>
      <c r="J26" s="25">
        <f>($I26*100000)/'численность населения'!$C20</f>
        <v>0</v>
      </c>
      <c r="K26" s="30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24" t="s">
        <v>19</v>
      </c>
      <c r="B27" s="22">
        <v>0</v>
      </c>
      <c r="C27" s="25">
        <f>ROUND($B27*100000/'численность населения'!$B21,1)</f>
        <v>0</v>
      </c>
      <c r="D27" s="22">
        <v>4</v>
      </c>
      <c r="E27" s="25">
        <f>ROUND($D27*100000/'численность населения'!$C21,1)</f>
        <v>30.3</v>
      </c>
      <c r="F27" s="30" t="e">
        <f t="shared" si="0"/>
        <v>#DIV/0!</v>
      </c>
      <c r="G27" s="22">
        <v>2</v>
      </c>
      <c r="H27" s="25">
        <f>($G27*100000)/'численность населения'!$B21</f>
        <v>10.149450660982975</v>
      </c>
      <c r="I27" s="22">
        <v>6</v>
      </c>
      <c r="J27" s="25">
        <f>($I27*100000)/'численность населения'!$C21</f>
        <v>45.478662927309934</v>
      </c>
      <c r="K27" s="30">
        <f t="shared" si="1"/>
        <v>348.089896157053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24" t="s">
        <v>20</v>
      </c>
      <c r="B28" s="22">
        <v>6</v>
      </c>
      <c r="C28" s="25">
        <f>ROUND($B28*100000/'численность населения'!$B22,1)</f>
        <v>27</v>
      </c>
      <c r="D28" s="22">
        <v>6</v>
      </c>
      <c r="E28" s="25">
        <f>ROUND($D28*100000/'численность населения'!$C22,1)</f>
        <v>25</v>
      </c>
      <c r="F28" s="30">
        <f t="shared" si="0"/>
        <v>-7.407407407407407</v>
      </c>
      <c r="G28" s="22">
        <v>1</v>
      </c>
      <c r="H28" s="25">
        <f>($G28*100000)/'численность населения'!$B22</f>
        <v>4.499235130027896</v>
      </c>
      <c r="I28" s="22">
        <v>0</v>
      </c>
      <c r="J28" s="25">
        <f>($I28*100000)/'численность населения'!$C22</f>
        <v>0</v>
      </c>
      <c r="K28" s="30">
        <f t="shared" si="1"/>
        <v>-100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5.75" customHeight="1">
      <c r="A29" s="24" t="s">
        <v>21</v>
      </c>
      <c r="B29" s="22">
        <v>11</v>
      </c>
      <c r="C29" s="25">
        <f>ROUND($B29*100000/'численность населения'!$B23,1)</f>
        <v>38.5</v>
      </c>
      <c r="D29" s="22">
        <v>4</v>
      </c>
      <c r="E29" s="25">
        <f>ROUND($D29*100000/'численность населения'!$C23,1)</f>
        <v>14.8</v>
      </c>
      <c r="F29" s="30">
        <f t="shared" si="0"/>
        <v>-61.55844155844156</v>
      </c>
      <c r="G29" s="22">
        <v>1</v>
      </c>
      <c r="H29" s="25">
        <f>($G29*100000)/'численность населения'!$B23</f>
        <v>3.5000525007875116</v>
      </c>
      <c r="I29" s="22">
        <v>0</v>
      </c>
      <c r="J29" s="25">
        <f>($I29*100000)/'численность населения'!$C23</f>
        <v>0</v>
      </c>
      <c r="K29" s="30">
        <f t="shared" si="1"/>
        <v>-100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24" t="s">
        <v>22</v>
      </c>
      <c r="B30" s="22">
        <v>11</v>
      </c>
      <c r="C30" s="25">
        <f>ROUND($B30*100000/'численность населения'!$B24,1)</f>
        <v>24.5</v>
      </c>
      <c r="D30" s="22">
        <v>13</v>
      </c>
      <c r="E30" s="25">
        <f>ROUND($D30*100000/'численность населения'!$C24,1)</f>
        <v>29.2</v>
      </c>
      <c r="F30" s="30">
        <f t="shared" si="0"/>
        <v>19.183673469387752</v>
      </c>
      <c r="G30" s="22">
        <v>17</v>
      </c>
      <c r="H30" s="25">
        <f>($G30*100000)/'численность населения'!$B24</f>
        <v>37.92484188687243</v>
      </c>
      <c r="I30" s="22">
        <v>21</v>
      </c>
      <c r="J30" s="25">
        <f>($I30*100000)/'численность населения'!$C24</f>
        <v>47.124295940578506</v>
      </c>
      <c r="K30" s="30">
        <f t="shared" si="1"/>
        <v>24.25706633437657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4" t="s">
        <v>23</v>
      </c>
      <c r="B31" s="31">
        <f>SUM($B9:$B30)</f>
        <v>393</v>
      </c>
      <c r="C31" s="19">
        <f>(B31*100000)/'численность населения'!B25</f>
        <v>23.37664655164722</v>
      </c>
      <c r="D31" s="12">
        <f>SUM($D9:$D30)</f>
        <v>374</v>
      </c>
      <c r="E31" s="13">
        <f>ROUND($D31*100000/'численность населения'!$C25,1)</f>
        <v>22.3</v>
      </c>
      <c r="F31" s="30">
        <f t="shared" si="0"/>
        <v>-4.605650127226455</v>
      </c>
      <c r="G31" s="31">
        <f>SUM($G9:$G30)</f>
        <v>458</v>
      </c>
      <c r="H31" s="13">
        <f>($G31*100000)/'численность населения'!$B25</f>
        <v>27.24301302965503</v>
      </c>
      <c r="I31" s="12">
        <f>SUM($I9:$I30)</f>
        <v>466</v>
      </c>
      <c r="J31" s="13">
        <f>($I31*100000)/'численность населения'!$C25</f>
        <v>27.764835418873652</v>
      </c>
      <c r="K31" s="30">
        <f t="shared" si="1"/>
        <v>1.9154356702417503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3" customHeight="1">
      <c r="A32" s="21"/>
      <c r="B32" s="21"/>
      <c r="C32" s="21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27" customHeight="1">
      <c r="A34" s="44" t="s">
        <v>33</v>
      </c>
      <c r="B34" s="45"/>
      <c r="C34" s="45"/>
      <c r="D34" s="20"/>
      <c r="E34" s="20"/>
      <c r="F34" s="20"/>
      <c r="G34" s="20"/>
      <c r="H34" s="20"/>
      <c r="I34" s="20"/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5"/>
      <c r="B35" s="45"/>
      <c r="C35" s="45"/>
      <c r="D35" s="20"/>
      <c r="E35" s="20"/>
      <c r="F35" s="20"/>
      <c r="G35" s="20"/>
      <c r="H35" s="52" t="s">
        <v>32</v>
      </c>
      <c r="I35" s="53"/>
      <c r="J35" s="53"/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5"/>
      <c r="B36" s="45"/>
      <c r="C36" s="45"/>
      <c r="D36" s="11"/>
      <c r="E36" s="11"/>
      <c r="F36" s="11"/>
      <c r="G36" s="11"/>
      <c r="H36" s="11"/>
      <c r="I36" s="11"/>
      <c r="J36" s="11"/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34:C36"/>
    <mergeCell ref="A5:K5"/>
    <mergeCell ref="A4:J4"/>
    <mergeCell ref="H35:J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9" sqref="C29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8" customWidth="1"/>
    <col min="5" max="5" width="13.125" style="0" bestFit="1" customWidth="1"/>
  </cols>
  <sheetData>
    <row r="1" spans="2:3" ht="23.25" customHeight="1" thickBot="1">
      <c r="B1" s="33">
        <v>2020</v>
      </c>
      <c r="C1" s="34">
        <v>2021</v>
      </c>
    </row>
    <row r="2" spans="1:3" ht="21.75" customHeight="1" thickBot="1">
      <c r="A2" s="5" t="s">
        <v>25</v>
      </c>
      <c r="B2" s="35" t="s">
        <v>24</v>
      </c>
      <c r="C2" s="36" t="s">
        <v>24</v>
      </c>
    </row>
    <row r="3" spans="1:16" ht="20.25" customHeight="1" thickBot="1">
      <c r="A3" s="6" t="s">
        <v>1</v>
      </c>
      <c r="B3" s="37">
        <v>102291.5</v>
      </c>
      <c r="C3" s="40">
        <v>107060</v>
      </c>
      <c r="D3" s="3"/>
      <c r="E3" s="22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18.75" customHeight="1" thickBot="1">
      <c r="A4" s="7" t="s">
        <v>2</v>
      </c>
      <c r="B4" s="37">
        <v>40614.5</v>
      </c>
      <c r="C4" s="40">
        <v>40301</v>
      </c>
      <c r="D4" s="3"/>
      <c r="E4" s="22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15.75" customHeight="1" thickBot="1">
      <c r="A5" s="7" t="s">
        <v>3</v>
      </c>
      <c r="B5" s="37">
        <v>53228.5</v>
      </c>
      <c r="C5" s="40">
        <v>53007</v>
      </c>
      <c r="D5" s="3"/>
      <c r="E5" s="22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16.5" customHeight="1" thickBot="1">
      <c r="A6" s="7" t="s">
        <v>4</v>
      </c>
      <c r="B6" s="37">
        <v>43896.5</v>
      </c>
      <c r="C6" s="40">
        <v>40460</v>
      </c>
      <c r="D6" s="3"/>
      <c r="E6" s="22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17.25" customHeight="1" thickBot="1">
      <c r="A7" s="7" t="s">
        <v>5</v>
      </c>
      <c r="B7" s="37">
        <v>68359.5</v>
      </c>
      <c r="C7" s="40">
        <v>60389</v>
      </c>
      <c r="D7" s="3"/>
      <c r="E7" s="22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17.25" customHeight="1" thickBot="1">
      <c r="A8" s="7" t="s">
        <v>6</v>
      </c>
      <c r="B8" s="37">
        <v>44854.5</v>
      </c>
      <c r="C8" s="40">
        <v>45702</v>
      </c>
      <c r="D8" s="3"/>
      <c r="E8" s="22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18" customHeight="1" thickBot="1">
      <c r="A9" s="7" t="s">
        <v>7</v>
      </c>
      <c r="B9" s="37">
        <v>58649</v>
      </c>
      <c r="C9" s="40">
        <v>61735</v>
      </c>
      <c r="D9" s="3"/>
      <c r="E9" s="22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18.75" customHeight="1" thickBot="1">
      <c r="A10" s="7" t="s">
        <v>8</v>
      </c>
      <c r="B10" s="38">
        <v>278196.5</v>
      </c>
      <c r="C10" s="41">
        <v>276854</v>
      </c>
      <c r="D10" s="3"/>
      <c r="E10" s="22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18.75" customHeight="1" thickBot="1">
      <c r="A11" s="7" t="s">
        <v>9</v>
      </c>
      <c r="B11" s="38">
        <v>383933.5</v>
      </c>
      <c r="C11" s="41">
        <v>399988</v>
      </c>
      <c r="D11" s="3"/>
      <c r="E11" s="22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18.75" customHeight="1" thickBot="1">
      <c r="A12" s="7" t="s">
        <v>10</v>
      </c>
      <c r="B12" s="38">
        <v>127707</v>
      </c>
      <c r="C12" s="41">
        <v>127628</v>
      </c>
      <c r="D12" s="3"/>
      <c r="E12" s="22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18" customHeight="1" thickBot="1">
      <c r="A13" s="7" t="s">
        <v>11</v>
      </c>
      <c r="B13" s="37">
        <v>39503</v>
      </c>
      <c r="C13" s="40">
        <v>39961</v>
      </c>
      <c r="D13" s="3"/>
      <c r="E13" s="22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18" customHeight="1" thickBot="1">
      <c r="A14" s="7" t="s">
        <v>12</v>
      </c>
      <c r="B14" s="37">
        <v>18145.5</v>
      </c>
      <c r="C14" s="40">
        <v>17634</v>
      </c>
      <c r="D14" s="3"/>
      <c r="E14" s="22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18" customHeight="1" thickBot="1">
      <c r="A15" s="7" t="s">
        <v>13</v>
      </c>
      <c r="B15" s="37">
        <v>38255</v>
      </c>
      <c r="C15" s="40">
        <v>38090</v>
      </c>
      <c r="D15" s="3"/>
      <c r="E15" s="22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0.25" customHeight="1" thickBot="1">
      <c r="A16" s="8" t="s">
        <v>14</v>
      </c>
      <c r="B16" s="37">
        <v>47479</v>
      </c>
      <c r="C16" s="40">
        <v>49049</v>
      </c>
      <c r="D16" s="3"/>
      <c r="E16" s="22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24" customHeight="1" thickBot="1">
      <c r="A17" s="8" t="s">
        <v>15</v>
      </c>
      <c r="B17" s="37">
        <v>36107.5</v>
      </c>
      <c r="C17" s="40">
        <v>32517</v>
      </c>
      <c r="D17" s="3"/>
      <c r="E17" s="22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customHeight="1" thickBot="1">
      <c r="A18" s="8" t="s">
        <v>16</v>
      </c>
      <c r="B18" s="37">
        <v>125908.5</v>
      </c>
      <c r="C18" s="40">
        <v>120920</v>
      </c>
      <c r="D18" s="3"/>
      <c r="E18" s="22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18.75" customHeight="1" thickBot="1">
      <c r="A19" s="8" t="s">
        <v>17</v>
      </c>
      <c r="B19" s="37">
        <v>30665</v>
      </c>
      <c r="C19" s="40">
        <v>31249</v>
      </c>
      <c r="D19" s="3"/>
      <c r="E19" s="22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18" customHeight="1" thickBot="1">
      <c r="A20" s="8" t="s">
        <v>18</v>
      </c>
      <c r="B20" s="37">
        <v>28042.5</v>
      </c>
      <c r="C20" s="40">
        <v>27099</v>
      </c>
      <c r="D20" s="3"/>
      <c r="E20" s="22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16.5" customHeight="1" thickBot="1">
      <c r="A21" s="8" t="s">
        <v>19</v>
      </c>
      <c r="B21" s="37">
        <v>19705.5</v>
      </c>
      <c r="C21" s="40">
        <v>13193</v>
      </c>
      <c r="D21" s="3"/>
      <c r="E21" s="22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17.25" customHeight="1" thickBot="1">
      <c r="A22" s="8" t="s">
        <v>20</v>
      </c>
      <c r="B22" s="39">
        <v>22226</v>
      </c>
      <c r="C22" s="42">
        <v>24028</v>
      </c>
      <c r="D22" s="3"/>
      <c r="E22" s="22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18.75" customHeight="1" thickBot="1">
      <c r="A23" s="8" t="s">
        <v>21</v>
      </c>
      <c r="B23" s="39">
        <v>28571</v>
      </c>
      <c r="C23" s="42">
        <v>26955</v>
      </c>
      <c r="D23" s="3"/>
      <c r="E23" s="22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19.5" customHeight="1" thickBot="1">
      <c r="A24" s="8" t="s">
        <v>22</v>
      </c>
      <c r="B24" s="37">
        <v>44825.5</v>
      </c>
      <c r="C24" s="40">
        <v>44563</v>
      </c>
      <c r="D24" s="3"/>
      <c r="E24" s="22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16.5" customHeight="1" thickBot="1">
      <c r="A25" s="10" t="s">
        <v>23</v>
      </c>
      <c r="B25" s="17">
        <f>SUM(B3:B24)</f>
        <v>1681165</v>
      </c>
      <c r="C25" s="17">
        <f>SUM(C3:C24)</f>
        <v>1678382</v>
      </c>
      <c r="D25" s="4"/>
      <c r="E25" s="1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2022-12-28T05:41:58Z</cp:lastPrinted>
  <dcterms:created xsi:type="dcterms:W3CDTF">2003-07-30T02:22:18Z</dcterms:created>
  <dcterms:modified xsi:type="dcterms:W3CDTF">2022-12-28T05:42:10Z</dcterms:modified>
  <cp:category/>
  <cp:version/>
  <cp:contentType/>
  <cp:contentStatus/>
</cp:coreProperties>
</file>